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жителями за 2023 год\Агафоновские отчеты 2023\"/>
    </mc:Choice>
  </mc:AlternateContent>
  <xr:revisionPtr revIDLastSave="0" documentId="8_{CFB3A874-F85E-4764-9E12-E3BD32B84EFE}" xr6:coauthVersionLast="47" xr6:coauthVersionMax="47" xr10:uidLastSave="{00000000-0000-0000-0000-000000000000}"/>
  <bookViews>
    <workbookView xWindow="-120" yWindow="-120" windowWidth="38640" windowHeight="15840" xr2:uid="{C0507004-A3D6-4FD3-AC27-16AD7827A80B}"/>
  </bookViews>
  <sheets>
    <sheet name="Нижег 37_33А" sheetId="1" r:id="rId1"/>
  </sheets>
  <externalReferences>
    <externalReference r:id="rId2"/>
  </externalReferences>
  <definedNames>
    <definedName name="Z_34DE7953_6351_4043_AF0F_B57C163275A5_.wvu.PrintArea" localSheetId="0" hidden="1">'Нижег 37_33А'!$A$1:$G$98</definedName>
    <definedName name="Z_34DE7953_6351_4043_AF0F_B57C163275A5_.wvu.Rows" localSheetId="0" hidden="1">'Нижег 37_33А'!$25:$25,'Нижег 37_33А'!$75:$81</definedName>
    <definedName name="Z_6C4DC433_F26C_4531_9CA3_57E3D58D6F7E_.wvu.PrintArea" localSheetId="0" hidden="1">'Нижег 37_33А'!$A$1:$G$98</definedName>
    <definedName name="Z_6C4DC433_F26C_4531_9CA3_57E3D58D6F7E_.wvu.Rows" localSheetId="0" hidden="1">'Нижег 37_33А'!$25:$25,'Нижег 37_33А'!$75:$81</definedName>
    <definedName name="Z_70B5A381_0726_4FFC_AC17_C39805B22ABF_.wvu.PrintArea" localSheetId="0" hidden="1">'Нижег 37_33А'!$A$1:$G$98</definedName>
    <definedName name="Z_70B5A381_0726_4FFC_AC17_C39805B22ABF_.wvu.Rows" localSheetId="0" hidden="1">'Нижег 37_33А'!$25:$25,'Нижег 37_33А'!$75:$81</definedName>
    <definedName name="_xlnm.Print_Area" localSheetId="0">'Нижег 37_33А'!$A$1:$G$98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D72" i="1"/>
  <c r="D62" i="1"/>
  <c r="E39" i="1"/>
  <c r="C33" i="1"/>
  <c r="F26" i="1"/>
  <c r="E26" i="1"/>
  <c r="G25" i="1"/>
  <c r="F25" i="1"/>
  <c r="E25" i="1"/>
  <c r="G24" i="1"/>
  <c r="F24" i="1"/>
  <c r="E24" i="1"/>
  <c r="F23" i="1"/>
  <c r="E23" i="1"/>
  <c r="D61" i="1" l="1"/>
  <c r="D41" i="1"/>
  <c r="D53" i="1"/>
  <c r="D63" i="1"/>
  <c r="E85" i="1" s="1"/>
</calcChain>
</file>

<file path=xl/sharedStrings.xml><?xml version="1.0" encoding="utf-8"?>
<sst xmlns="http://schemas.openxmlformats.org/spreadsheetml/2006/main" count="123" uniqueCount="106">
  <si>
    <t>О Т Ч Е Т  о  выполнении договора управления</t>
  </si>
  <si>
    <t>АО "ДК Нижегородского района"</t>
  </si>
  <si>
    <t>за 2023 год</t>
  </si>
  <si>
    <t>ул.Нижегородская дом № 37/33А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</si>
  <si>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</si>
  <si>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</si>
  <si>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</si>
  <si>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</si>
  <si>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</si>
  <si>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</si>
  <si>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</si>
  <si>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</si>
  <si>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18.06.2019г.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</si>
  <si>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</si>
  <si>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</si>
  <si>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 xml:space="preserve"> 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</si>
  <si>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</si>
  <si>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</si>
  <si>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</si>
  <si>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</si>
  <si>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</si>
  <si>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</si>
  <si>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</si>
  <si>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</si>
  <si>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</si>
  <si>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01.01.2023г. с учетом прошлых лет</t>
  </si>
  <si>
    <t>за текущий год</t>
  </si>
  <si>
    <t>по состоянию на конец отчетного  года</t>
  </si>
  <si>
    <t>без учета денежных средств за 2008-2022г.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</si>
  <si>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</si>
  <si>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</si>
  <si>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</si>
  <si>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</si>
  <si>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</si>
  <si>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</si>
  <si>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</si>
  <si>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</si>
  <si>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</si>
  <si>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</si>
  <si>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</si>
  <si>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</si>
  <si>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</si>
  <si>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</si>
  <si>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</si>
  <si>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</si>
  <si>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</si>
  <si>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</si>
  <si>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</si>
  <si>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 xml:space="preserve">ООО "НЭК-НН" 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</si>
  <si>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</si>
  <si>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</si>
  <si>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</si>
  <si>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</si>
  <si>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вентканалов и дымоходов , вызов к клиенту</t>
  </si>
  <si>
    <t>ООО "Чистый город"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</si>
  <si>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</si>
  <si>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</si>
  <si>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</si>
  <si>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 +"</t>
  </si>
  <si>
    <t>Замеры сопротивления изоляции</t>
  </si>
  <si>
    <t xml:space="preserve">Прочие работы по содержанию общего имущества </t>
  </si>
  <si>
    <t>Дератизация и дезинсекция подвальных помещений</t>
  </si>
  <si>
    <t>ИП Куликов</t>
  </si>
  <si>
    <t>2. БЛАГОУСТРОЙСТВО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</si>
  <si>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</si>
  <si>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Богомазова/ООО "Форест МН"/ООО "Логгерс"</t>
  </si>
  <si>
    <t>Прочие работы по обеспечению санитарного состояния МКД и придомовой территории</t>
  </si>
  <si>
    <t>ИП Богомазова</t>
  </si>
  <si>
    <t>Уборка придомовой территории:  уборка мусора из контейнерных площадок, уборка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</si>
  <si>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</si>
  <si>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</si>
  <si>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</si>
  <si>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</si>
  <si>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</si>
  <si>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</si>
  <si>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</si>
  <si>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</si>
  <si>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</si>
  <si>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</si>
  <si>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</si>
  <si>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</si>
  <si>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</si>
  <si>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</si>
  <si>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Кровля -- Ремонт кровли -- кв.12</t>
  </si>
  <si>
    <t>Август 2023 г.</t>
  </si>
  <si>
    <t>ООО "Мастер кровли +"</t>
  </si>
  <si>
    <t>Фасад -- Ремонт фасада -- п.1</t>
  </si>
  <si>
    <t>Октябрь 2023 г.</t>
  </si>
  <si>
    <t>ООО НЭК-НН</t>
  </si>
  <si>
    <t xml:space="preserve">Канализация -- Промывка канализационных трубопроводов -- </t>
  </si>
  <si>
    <t>Декабрь 2023 г.</t>
  </si>
  <si>
    <t>Ремконт ООО</t>
  </si>
  <si>
    <t xml:space="preserve">Подъезды -- Ремонт подъездов -- </t>
  </si>
  <si>
    <t>Июль 2023 г.</t>
  </si>
  <si>
    <t>3. КАПИТАЛЬНЫЙ РЕМОНТ</t>
  </si>
  <si>
    <t>Замена оконных блоков</t>
  </si>
  <si>
    <t>Октябрь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</si>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</sst>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164" fontId="3" fillId="0" borderId="9" xfId="1" applyFont="1" applyFill="1" applyBorder="1" applyAlignment="1">
      <alignment horizontal="justify" vertical="top"/>
    </xf>
    <xf numFmtId="39" fontId="3" fillId="0" borderId="9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1" xfId="1" applyNumberFormat="1" applyFont="1" applyFill="1" applyBorder="1" applyAlignment="1">
      <alignment horizontal="right" vertical="top"/>
    </xf>
    <xf numFmtId="39" fontId="3" fillId="0" borderId="10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justify" vertical="top"/>
    </xf>
    <xf numFmtId="0" fontId="3" fillId="0" borderId="13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5" xfId="0" applyFont="1" applyBorder="1" applyAlignment="1">
      <alignment horizontal="justify" vertical="top"/>
    </xf>
    <xf numFmtId="0" fontId="17" fillId="0" borderId="16" xfId="0" applyFont="1" applyBorder="1" applyAlignment="1">
      <alignment horizontal="justify" vertical="top"/>
    </xf>
    <xf numFmtId="0" fontId="17" fillId="0" borderId="10" xfId="0" applyFont="1" applyBorder="1" applyAlignment="1">
      <alignment horizontal="justify" vertical="top"/>
    </xf>
    <xf numFmtId="164" fontId="17" fillId="0" borderId="10" xfId="1" applyFont="1" applyFill="1" applyBorder="1" applyAlignment="1">
      <alignment horizontal="fill" vertical="center"/>
    </xf>
    <xf numFmtId="164" fontId="17" fillId="0" borderId="9" xfId="1" applyFont="1" applyFill="1" applyBorder="1" applyAlignment="1">
      <alignment horizontal="fill" vertical="center"/>
    </xf>
    <xf numFmtId="164" fontId="17" fillId="0" borderId="17" xfId="1" applyFont="1" applyFill="1" applyBorder="1" applyAlignment="1">
      <alignment horizontal="fill" vertical="center"/>
    </xf>
    <xf numFmtId="0" fontId="17" fillId="0" borderId="0" xfId="0" applyFont="1" applyAlignment="1">
      <alignment horizontal="justify" vertical="top"/>
    </xf>
    <xf numFmtId="0" fontId="17" fillId="0" borderId="0" xfId="0" applyFont="1" applyAlignment="1">
      <alignment horizontal="justify"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164" fontId="9" fillId="0" borderId="13" xfId="0" applyNumberFormat="1" applyFont="1" applyBorder="1" applyAlignment="1">
      <alignment horizontal="center" vertical="top"/>
    </xf>
    <xf numFmtId="0" fontId="18" fillId="0" borderId="13" xfId="0" applyFont="1" applyBorder="1" applyAlignment="1">
      <alignment horizontal="justify" vertical="top"/>
    </xf>
    <xf numFmtId="164" fontId="18" fillId="0" borderId="15" xfId="0" applyNumberFormat="1" applyFont="1" applyBorder="1" applyAlignment="1">
      <alignment horizontal="justify" vertical="top"/>
    </xf>
    <xf numFmtId="0" fontId="19" fillId="0" borderId="0" xfId="0" applyFont="1" applyAlignment="1">
      <alignment horizontal="justify" vertical="center"/>
    </xf>
    <xf numFmtId="164" fontId="17" fillId="0" borderId="0" xfId="1" applyFont="1" applyFill="1" applyAlignment="1">
      <alignment horizontal="justify" vertical="center"/>
    </xf>
    <xf numFmtId="0" fontId="17" fillId="0" borderId="0" xfId="0" applyFont="1" applyAlignment="1">
      <alignment horizontal="right" vertical="top"/>
    </xf>
    <xf numFmtId="164" fontId="17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0" fillId="0" borderId="0" xfId="0" applyFont="1" applyAlignment="1">
      <alignment vertical="top"/>
    </xf>
    <xf numFmtId="164" fontId="20" fillId="0" borderId="18" xfId="0" applyNumberFormat="1" applyFont="1" applyBorder="1" applyAlignment="1">
      <alignment vertical="top"/>
    </xf>
    <xf numFmtId="164" fontId="4" fillId="0" borderId="0" xfId="0" applyNumberFormat="1" applyFont="1" applyAlignment="1">
      <alignment horizontal="justify" vertical="center"/>
    </xf>
    <xf numFmtId="0" fontId="21" fillId="0" borderId="19" xfId="0" applyFont="1" applyBorder="1" applyAlignment="1">
      <alignment horizontal="left" vertical="top"/>
    </xf>
    <xf numFmtId="0" fontId="21" fillId="0" borderId="20" xfId="0" applyFont="1" applyBorder="1" applyAlignment="1">
      <alignment horizontal="left" vertical="top"/>
    </xf>
    <xf numFmtId="164" fontId="22" fillId="0" borderId="13" xfId="1" applyFont="1" applyFill="1" applyBorder="1" applyAlignment="1">
      <alignment horizontal="center" vertical="top"/>
    </xf>
    <xf numFmtId="164" fontId="22" fillId="0" borderId="21" xfId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justify" vertical="top"/>
    </xf>
    <xf numFmtId="0" fontId="23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6" fillId="0" borderId="22" xfId="0" applyFont="1" applyBorder="1" applyAlignment="1">
      <alignment horizontal="justify" vertical="center"/>
    </xf>
    <xf numFmtId="0" fontId="16" fillId="0" borderId="23" xfId="0" applyFont="1" applyBorder="1" applyAlignment="1">
      <alignment horizontal="justify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6" xfId="0" applyFont="1" applyBorder="1" applyAlignment="1">
      <alignment horizontal="justify" vertical="center"/>
    </xf>
    <xf numFmtId="0" fontId="16" fillId="0" borderId="10" xfId="0" applyFont="1" applyBorder="1" applyAlignment="1">
      <alignment horizontal="justify" vertical="center"/>
    </xf>
    <xf numFmtId="0" fontId="16" fillId="0" borderId="24" xfId="0" applyFont="1" applyBorder="1" applyAlignment="1">
      <alignment horizontal="justify" vertical="center"/>
    </xf>
    <xf numFmtId="0" fontId="16" fillId="0" borderId="26" xfId="0" applyFont="1" applyBorder="1" applyAlignment="1">
      <alignment horizontal="justify" vertical="center"/>
    </xf>
    <xf numFmtId="0" fontId="16" fillId="0" borderId="27" xfId="0" applyFont="1" applyBorder="1" applyAlignment="1">
      <alignment horizontal="justify" vertical="center"/>
    </xf>
    <xf numFmtId="0" fontId="16" fillId="0" borderId="26" xfId="0" applyFont="1" applyBorder="1" applyAlignment="1">
      <alignment horizontal="justify" vertical="top"/>
    </xf>
    <xf numFmtId="0" fontId="16" fillId="0" borderId="27" xfId="0" applyFont="1" applyBorder="1" applyAlignment="1">
      <alignment horizontal="justify" vertical="top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19" xfId="0" applyFont="1" applyBorder="1" applyAlignment="1">
      <alignment horizontal="justify" vertical="center"/>
    </xf>
    <xf numFmtId="0" fontId="16" fillId="0" borderId="20" xfId="0" applyFont="1" applyBorder="1" applyAlignment="1">
      <alignment horizontal="justify" vertical="center"/>
    </xf>
    <xf numFmtId="164" fontId="22" fillId="0" borderId="13" xfId="1" applyFont="1" applyFill="1" applyBorder="1" applyAlignment="1">
      <alignment horizontal="center" vertical="center"/>
    </xf>
    <xf numFmtId="164" fontId="22" fillId="0" borderId="15" xfId="1" applyFont="1" applyFill="1" applyBorder="1" applyAlignment="1">
      <alignment horizontal="center" vertical="center"/>
    </xf>
    <xf numFmtId="0" fontId="16" fillId="0" borderId="33" xfId="0" applyFont="1" applyBorder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justify" vertical="center"/>
    </xf>
    <xf numFmtId="0" fontId="16" fillId="0" borderId="30" xfId="0" applyFont="1" applyBorder="1" applyAlignment="1">
      <alignment horizontal="justify" vertical="center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164" fontId="24" fillId="0" borderId="13" xfId="0" applyNumberFormat="1" applyFont="1" applyBorder="1" applyAlignment="1">
      <alignment horizontal="center"/>
    </xf>
    <xf numFmtId="164" fontId="24" fillId="0" borderId="15" xfId="0" applyNumberFormat="1" applyFont="1" applyBorder="1" applyAlignment="1">
      <alignment horizontal="center"/>
    </xf>
    <xf numFmtId="0" fontId="23" fillId="0" borderId="0" xfId="0" applyFont="1"/>
    <xf numFmtId="164" fontId="3" fillId="0" borderId="0" xfId="1" applyFont="1" applyFill="1"/>
    <xf numFmtId="164" fontId="16" fillId="0" borderId="2" xfId="1" applyFont="1" applyFill="1" applyBorder="1" applyAlignment="1">
      <alignment horizontal="justify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justify" vertical="center"/>
    </xf>
    <xf numFmtId="0" fontId="16" fillId="0" borderId="40" xfId="0" applyFont="1" applyBorder="1" applyAlignment="1">
      <alignment horizontal="justify" vertical="center"/>
    </xf>
    <xf numFmtId="164" fontId="16" fillId="0" borderId="7" xfId="1" applyFont="1" applyFill="1" applyBorder="1" applyAlignment="1">
      <alignment horizontal="justify" vertical="center"/>
    </xf>
    <xf numFmtId="0" fontId="16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5" xfId="0" applyFont="1" applyBorder="1" applyAlignment="1">
      <alignment vertical="top"/>
    </xf>
    <xf numFmtId="0" fontId="25" fillId="0" borderId="24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165" fontId="25" fillId="0" borderId="10" xfId="2" applyNumberFormat="1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3" fillId="0" borderId="13" xfId="0" applyFont="1" applyBorder="1" applyAlignment="1">
      <alignment horizontal="left" vertical="top"/>
    </xf>
    <xf numFmtId="164" fontId="9" fillId="0" borderId="13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42" xfId="0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24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164" fontId="3" fillId="0" borderId="41" xfId="1" applyFont="1" applyFill="1" applyBorder="1" applyAlignment="1">
      <alignment horizontal="left" vertical="top"/>
    </xf>
    <xf numFmtId="164" fontId="3" fillId="0" borderId="13" xfId="1" applyFont="1" applyFill="1" applyBorder="1" applyAlignment="1">
      <alignment horizontal="justify" vertical="top"/>
    </xf>
    <xf numFmtId="0" fontId="3" fillId="0" borderId="14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43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uo.local\DFSFILES\NN\NIZHDKPEO\&#1054;&#1090;&#1095;&#1077;&#1090;%20&#1087;&#1077;&#1088;&#1077;&#1076;%20&#1078;&#1080;&#1090;&#1077;&#1083;&#1103;&#1084;&#1080;%20&#1079;&#1072;%202023%20&#1075;&#1086;&#1076;\&#1040;&#1075;&#1072;&#1092;&#1086;&#1085;&#1086;&#1074;&#1089;&#1082;&#1080;&#1077;%20&#1054;&#1058;&#1063;&#1045;&#1058;&#1067;%202023%20!!!.xlsx" TargetMode="External"/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3%20&#1075;&#1086;&#1076;/&#1040;&#1075;&#1072;&#1092;&#1086;&#1085;&#1086;&#1074;&#1089;&#1082;&#1080;&#1077;%20&#1054;&#1058;&#1063;&#1045;&#1058;&#1067;%202023%20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елин 100_2 кат"/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Ковалихинская 49_2 кат"/>
      <sheetName val="Лопат 10  кат 1 (голос)"/>
      <sheetName val="Нижег 37_33А 4 кат (голос)"/>
      <sheetName val="Ошар 58 2а кат "/>
      <sheetName val="Поч овр 5"/>
      <sheetName val="Провиант  20  2 кат "/>
      <sheetName val="Род 17_4_2 кат (голос)"/>
      <sheetName val="Род 17_4_изм.форма"/>
      <sheetName val="плСвободы 4  4 кат (больше) "/>
      <sheetName val="Усил 1_4   2а кат "/>
      <sheetName val="усил  2 кат 2 (голос)"/>
      <sheetName val="усил  2_2  2а кат (голос)"/>
      <sheetName val="Усил 4 кат 2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  <sheetName val="раскладка расхода"/>
      <sheetName val="инф по общ о расходах отче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0">
          <cell r="J40">
            <v>62.029616948768243</v>
          </cell>
        </row>
        <row r="41">
          <cell r="J41">
            <v>37.970383051231764</v>
          </cell>
        </row>
      </sheetData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7767-57AD-4EC3-B832-7D287E5AFF3F}">
  <sheetPr>
    <tabColor theme="7" tint="0.59999389629810485"/>
  </sheetPr>
  <dimension ref="A2:P437"/>
  <sheetViews>
    <sheetView tabSelected="1" view="pageBreakPreview" zoomScale="90" zoomScaleSheetLayoutView="90" workbookViewId="0">
      <selection activeCell="D21" sqref="D21:E21"/>
    </sheetView>
  </sheetViews>
  <sheetFormatPr defaultColWidth="9.140625" defaultRowHeight="16.5" x14ac:dyDescent="0.3"/>
  <cols>
    <col min="1" max="1" width="21" style="2" customWidth="1"/>
    <col min="2" max="2" width="17.7109375" style="2" customWidth="1"/>
    <col min="3" max="3" width="16.140625" style="2" customWidth="1"/>
    <col min="4" max="4" width="14.7109375" style="2" customWidth="1"/>
    <col min="5" max="5" width="24.7109375" style="2" customWidth="1"/>
    <col min="6" max="6" width="16" style="2" bestFit="1" customWidth="1"/>
    <col min="7" max="7" width="19.42578125" style="2" customWidth="1"/>
    <col min="8" max="8" width="11.570312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1.42578125" style="5" customWidth="1"/>
    <col min="15" max="15" width="12.42578125" style="3" bestFit="1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2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1956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6">
        <v>1960.9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7" t="s">
        <v>12</v>
      </c>
      <c r="I13" s="3"/>
      <c r="J13" s="18"/>
      <c r="K13" s="3"/>
      <c r="L13" s="4"/>
      <c r="M13" s="5"/>
      <c r="N13" s="5"/>
      <c r="O13" s="3"/>
      <c r="P13" s="3"/>
    </row>
    <row r="15" spans="1:16" x14ac:dyDescent="0.3">
      <c r="A15" s="2" t="s">
        <v>13</v>
      </c>
      <c r="P15" s="18"/>
    </row>
    <row r="16" spans="1:16" x14ac:dyDescent="0.3">
      <c r="A16" s="2" t="s">
        <v>14</v>
      </c>
      <c r="O16" s="18"/>
      <c r="P16" s="18"/>
    </row>
    <row r="17" spans="1:16" x14ac:dyDescent="0.3">
      <c r="G17" s="2" t="s">
        <v>15</v>
      </c>
      <c r="O17" s="18"/>
    </row>
    <row r="18" spans="1:16" ht="20.25" x14ac:dyDescent="0.3">
      <c r="A18" s="19" t="s">
        <v>16</v>
      </c>
      <c r="B18" s="19"/>
      <c r="C18" s="19"/>
      <c r="D18" s="19"/>
      <c r="E18" s="19"/>
      <c r="F18" s="19"/>
      <c r="G18" s="19"/>
      <c r="O18" s="18"/>
    </row>
    <row r="19" spans="1:16" s="14" customFormat="1" ht="15.75" x14ac:dyDescent="0.2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/>
    <row r="21" spans="1:16" s="30" customFormat="1" ht="49.5" x14ac:dyDescent="0.25">
      <c r="A21" s="20" t="s">
        <v>18</v>
      </c>
      <c r="B21" s="21" t="s">
        <v>19</v>
      </c>
      <c r="C21" s="21" t="s">
        <v>20</v>
      </c>
      <c r="D21" s="22" t="s">
        <v>21</v>
      </c>
      <c r="E21" s="23"/>
      <c r="F21" s="21" t="s">
        <v>22</v>
      </c>
      <c r="G21" s="24" t="s">
        <v>23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 x14ac:dyDescent="0.3">
      <c r="A22" s="31"/>
      <c r="B22" s="32" t="s">
        <v>24</v>
      </c>
      <c r="C22" s="32" t="s">
        <v>24</v>
      </c>
      <c r="D22" s="32" t="s">
        <v>25</v>
      </c>
      <c r="E22" s="32" t="s">
        <v>26</v>
      </c>
      <c r="F22" s="32" t="s">
        <v>27</v>
      </c>
      <c r="G22" s="33" t="s">
        <v>28</v>
      </c>
      <c r="H22" s="26"/>
      <c r="I22" s="26"/>
      <c r="L22" s="28"/>
      <c r="M22" s="29"/>
      <c r="N22" s="29"/>
    </row>
    <row r="23" spans="1:16" s="30" customFormat="1" ht="33" x14ac:dyDescent="0.25">
      <c r="A23" s="34" t="s">
        <v>29</v>
      </c>
      <c r="B23" s="35">
        <v>529560.42000000004</v>
      </c>
      <c r="C23" s="35">
        <v>534554.51</v>
      </c>
      <c r="D23" s="35">
        <v>190849.23626452259</v>
      </c>
      <c r="E23" s="35">
        <f>B23-C23</f>
        <v>-4994.0899999999674</v>
      </c>
      <c r="F23" s="35">
        <f>D23+B23-C23</f>
        <v>185855.14626452257</v>
      </c>
      <c r="G23" s="36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 x14ac:dyDescent="0.25">
      <c r="A24" s="37" t="s">
        <v>30</v>
      </c>
      <c r="B24" s="38">
        <v>174363.42</v>
      </c>
      <c r="C24" s="38">
        <v>176010.71000000005</v>
      </c>
      <c r="D24" s="38">
        <v>60257.810999999987</v>
      </c>
      <c r="E24" s="38">
        <f>B24-C24</f>
        <v>-1647.2900000000373</v>
      </c>
      <c r="F24" s="38">
        <f>D24+B24-C24</f>
        <v>58610.52099999995</v>
      </c>
      <c r="G24" s="39">
        <f>C24-D72</f>
        <v>70420.570000000051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 hidden="1" x14ac:dyDescent="0.25">
      <c r="A25" s="37" t="s">
        <v>31</v>
      </c>
      <c r="B25" s="38"/>
      <c r="C25" s="38"/>
      <c r="D25" s="38">
        <v>15199.999999999998</v>
      </c>
      <c r="E25" s="38">
        <f>B25-C25</f>
        <v>0</v>
      </c>
      <c r="F25" s="38">
        <f>D25+B25-C25</f>
        <v>15199.999999999998</v>
      </c>
      <c r="G25" s="40">
        <f>C25-D79</f>
        <v>0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x14ac:dyDescent="0.25">
      <c r="A26" s="37" t="s">
        <v>32</v>
      </c>
      <c r="B26" s="38">
        <v>57650.69999999999</v>
      </c>
      <c r="C26" s="38">
        <v>58194.744000000006</v>
      </c>
      <c r="D26" s="38">
        <v>27357.060295477568</v>
      </c>
      <c r="E26" s="38">
        <f>B26-C26</f>
        <v>-544.04400000001624</v>
      </c>
      <c r="F26" s="38">
        <f>D26+B26-C26</f>
        <v>26813.016295477544</v>
      </c>
      <c r="G26" s="40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 x14ac:dyDescent="0.25">
      <c r="A27" s="41" t="s">
        <v>33</v>
      </c>
      <c r="B27" s="41"/>
      <c r="C27" s="41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x14ac:dyDescent="0.25">
      <c r="A28" s="42"/>
      <c r="B28" s="42"/>
      <c r="C28" s="43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0" customFormat="1" x14ac:dyDescent="0.25">
      <c r="A29" s="44" t="s">
        <v>34</v>
      </c>
      <c r="B29" s="44"/>
      <c r="C29" s="44"/>
      <c r="D29" s="44"/>
      <c r="E29" s="44"/>
      <c r="F29" s="44"/>
      <c r="G29" s="44"/>
      <c r="H29" s="45"/>
      <c r="I29" s="46"/>
      <c r="J29" s="47"/>
      <c r="K29" s="47"/>
      <c r="L29" s="48"/>
      <c r="M29" s="49"/>
      <c r="N29" s="49"/>
      <c r="O29" s="47"/>
      <c r="P29" s="47"/>
    </row>
    <row r="30" spans="1:16" s="30" customFormat="1" ht="17.25" thickBot="1" x14ac:dyDescent="0.3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50.25" thickBot="1" x14ac:dyDescent="0.3">
      <c r="A31" s="51" t="s">
        <v>35</v>
      </c>
      <c r="B31" s="52" t="s">
        <v>36</v>
      </c>
      <c r="C31" s="52" t="s">
        <v>37</v>
      </c>
      <c r="D31" s="53" t="s">
        <v>38</v>
      </c>
      <c r="E31" s="54" t="s">
        <v>39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1" customFormat="1" ht="26.25" thickBot="1" x14ac:dyDescent="0.3">
      <c r="A32" s="55" t="s">
        <v>40</v>
      </c>
      <c r="B32" s="56" t="s">
        <v>41</v>
      </c>
      <c r="C32" s="57">
        <v>7755.52</v>
      </c>
      <c r="D32" s="58">
        <v>0</v>
      </c>
      <c r="E32" s="59">
        <v>0</v>
      </c>
      <c r="F32" s="60"/>
      <c r="G32" s="60"/>
      <c r="H32" s="60"/>
      <c r="I32" s="26"/>
      <c r="J32" s="27"/>
      <c r="K32" s="27"/>
      <c r="L32" s="28"/>
      <c r="M32" s="29"/>
      <c r="N32" s="29"/>
      <c r="O32" s="27"/>
      <c r="P32" s="27"/>
    </row>
    <row r="33" spans="1:16" s="61" customFormat="1" ht="17.25" thickBot="1" x14ac:dyDescent="0.3">
      <c r="A33" s="62" t="s">
        <v>42</v>
      </c>
      <c r="B33" s="63"/>
      <c r="C33" s="64">
        <f>SUM(C32:C32)</f>
        <v>7755.52</v>
      </c>
      <c r="D33" s="65"/>
      <c r="E33" s="66"/>
      <c r="F33" s="60"/>
      <c r="G33" s="60"/>
      <c r="H33" s="60"/>
      <c r="I33" s="60"/>
      <c r="L33" s="67"/>
      <c r="M33" s="68"/>
      <c r="N33" s="68"/>
    </row>
    <row r="34" spans="1:16" s="61" customFormat="1" ht="12.75" x14ac:dyDescent="0.25">
      <c r="A34" s="69"/>
      <c r="B34" s="60"/>
      <c r="C34" s="60"/>
      <c r="D34" s="60"/>
      <c r="E34" s="70"/>
      <c r="F34" s="60"/>
      <c r="G34" s="60"/>
      <c r="H34" s="60"/>
      <c r="I34" s="26"/>
      <c r="J34" s="27"/>
      <c r="K34" s="27"/>
      <c r="L34" s="28"/>
      <c r="M34" s="29"/>
      <c r="N34" s="29"/>
      <c r="O34" s="27"/>
      <c r="P34" s="27"/>
    </row>
    <row r="35" spans="1:16" s="30" customFormat="1" ht="20.25" x14ac:dyDescent="0.25">
      <c r="A35" s="71" t="s">
        <v>43</v>
      </c>
      <c r="B35" s="71"/>
      <c r="C35" s="71"/>
      <c r="D35" s="71"/>
      <c r="E35" s="71"/>
      <c r="F35" s="71"/>
      <c r="G35" s="71"/>
      <c r="H35" s="25"/>
      <c r="I35" s="26"/>
      <c r="J35" s="27"/>
      <c r="K35" s="27"/>
      <c r="L35" s="28"/>
      <c r="M35" s="29"/>
      <c r="N35" s="29"/>
      <c r="O35" s="27"/>
      <c r="P35" s="27"/>
    </row>
    <row r="36" spans="1:16" s="30" customFormat="1" x14ac:dyDescent="0.25">
      <c r="A36" s="25"/>
      <c r="B36" s="25"/>
      <c r="C36" s="25"/>
      <c r="D36" s="25"/>
      <c r="E36" s="25"/>
      <c r="F36" s="25"/>
      <c r="G36" s="25"/>
      <c r="H36" s="25"/>
      <c r="I36" s="26"/>
      <c r="J36" s="27"/>
      <c r="K36" s="27"/>
      <c r="L36" s="28"/>
      <c r="M36" s="29"/>
      <c r="N36" s="29"/>
      <c r="O36" s="27"/>
      <c r="P36" s="27"/>
    </row>
    <row r="37" spans="1:16" s="30" customFormat="1" ht="42.75" customHeight="1" x14ac:dyDescent="0.3">
      <c r="A37" s="72" t="s">
        <v>44</v>
      </c>
      <c r="B37" s="72"/>
      <c r="C37" s="72"/>
      <c r="D37" s="72"/>
      <c r="E37" s="72"/>
      <c r="F37" s="25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17.25" thickBot="1" x14ac:dyDescent="0.3">
      <c r="A38" s="25"/>
      <c r="B38" s="25"/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 x14ac:dyDescent="0.3">
      <c r="A39" s="73" t="s">
        <v>45</v>
      </c>
      <c r="B39" s="73"/>
      <c r="C39" s="73"/>
      <c r="D39" s="73"/>
      <c r="E39" s="74">
        <f>B23+B26</f>
        <v>587211.12</v>
      </c>
      <c r="F39" s="25"/>
      <c r="G39" s="43"/>
      <c r="H39" s="43"/>
      <c r="I39" s="26"/>
      <c r="J39" s="75"/>
      <c r="K39" s="27"/>
      <c r="L39" s="28"/>
      <c r="M39" s="29"/>
      <c r="N39" s="29"/>
      <c r="O39" s="27"/>
      <c r="P39" s="27"/>
    </row>
    <row r="40" spans="1:16" s="30" customFormat="1" ht="17.25" thickBot="1" x14ac:dyDescent="0.3">
      <c r="A40" s="42"/>
      <c r="B40" s="42"/>
      <c r="C40" s="42"/>
      <c r="D40" s="42"/>
      <c r="E40" s="42"/>
      <c r="F40" s="25"/>
      <c r="G40" s="25"/>
      <c r="H40" s="25"/>
      <c r="I40" s="26"/>
      <c r="J40" s="27"/>
      <c r="K40" s="27"/>
      <c r="L40" s="28"/>
      <c r="M40" s="29"/>
      <c r="N40" s="29"/>
      <c r="O40" s="27"/>
      <c r="P40" s="27"/>
    </row>
    <row r="41" spans="1:16" s="30" customFormat="1" ht="17.25" thickBot="1" x14ac:dyDescent="0.3">
      <c r="A41" s="76" t="s">
        <v>46</v>
      </c>
      <c r="B41" s="77"/>
      <c r="C41" s="77"/>
      <c r="D41" s="78">
        <f>(E39-D61-D59)*'[1]% для расчета 2022'!J40/100</f>
        <v>300438.31587253598</v>
      </c>
      <c r="E41" s="79"/>
      <c r="F41" s="80"/>
      <c r="G41" s="43"/>
      <c r="H41" s="25"/>
      <c r="L41" s="81"/>
      <c r="M41" s="82"/>
      <c r="N41" s="82"/>
    </row>
    <row r="42" spans="1:16" s="30" customFormat="1" ht="72" customHeight="1" x14ac:dyDescent="0.25">
      <c r="A42" s="83" t="s">
        <v>47</v>
      </c>
      <c r="B42" s="84"/>
      <c r="C42" s="84"/>
      <c r="D42" s="85" t="s">
        <v>48</v>
      </c>
      <c r="E42" s="86"/>
      <c r="F42" s="25"/>
      <c r="G42" s="25"/>
      <c r="H42" s="25"/>
      <c r="L42" s="81"/>
      <c r="M42" s="82"/>
      <c r="N42" s="82"/>
    </row>
    <row r="43" spans="1:16" s="30" customFormat="1" ht="51" customHeight="1" x14ac:dyDescent="0.25">
      <c r="A43" s="87" t="s">
        <v>49</v>
      </c>
      <c r="B43" s="88"/>
      <c r="C43" s="89"/>
      <c r="D43" s="85" t="s">
        <v>48</v>
      </c>
      <c r="E43" s="86"/>
      <c r="F43" s="25"/>
      <c r="G43" s="25"/>
      <c r="H43" s="25"/>
      <c r="L43" s="81"/>
      <c r="M43" s="82"/>
      <c r="N43" s="82"/>
    </row>
    <row r="44" spans="1:16" s="30" customFormat="1" ht="43.5" customHeight="1" x14ac:dyDescent="0.25">
      <c r="A44" s="87" t="s">
        <v>50</v>
      </c>
      <c r="B44" s="88"/>
      <c r="C44" s="89"/>
      <c r="D44" s="85" t="s">
        <v>48</v>
      </c>
      <c r="E44" s="86"/>
      <c r="F44" s="25"/>
      <c r="G44" s="25"/>
      <c r="H44" s="25"/>
      <c r="L44" s="81"/>
      <c r="M44" s="82"/>
      <c r="N44" s="82"/>
    </row>
    <row r="45" spans="1:16" s="30" customFormat="1" ht="39.75" customHeight="1" x14ac:dyDescent="0.25">
      <c r="A45" s="90" t="s">
        <v>51</v>
      </c>
      <c r="B45" s="91"/>
      <c r="C45" s="91"/>
      <c r="D45" s="85" t="s">
        <v>52</v>
      </c>
      <c r="E45" s="86"/>
      <c r="F45" s="25"/>
      <c r="G45" s="25"/>
      <c r="H45" s="25"/>
      <c r="L45" s="81"/>
      <c r="M45" s="82"/>
      <c r="N45" s="82"/>
    </row>
    <row r="46" spans="1:16" s="30" customFormat="1" ht="33.75" customHeight="1" x14ac:dyDescent="0.25">
      <c r="A46" s="90" t="s">
        <v>53</v>
      </c>
      <c r="B46" s="91"/>
      <c r="C46" s="91"/>
      <c r="D46" s="85" t="s">
        <v>54</v>
      </c>
      <c r="E46" s="86"/>
      <c r="F46" s="25"/>
      <c r="G46" s="25"/>
      <c r="H46" s="25"/>
      <c r="L46" s="81"/>
      <c r="M46" s="82"/>
      <c r="N46" s="82"/>
    </row>
    <row r="47" spans="1:16" s="30" customFormat="1" ht="54" customHeight="1" x14ac:dyDescent="0.25">
      <c r="A47" s="92" t="s">
        <v>55</v>
      </c>
      <c r="B47" s="93"/>
      <c r="C47" s="93"/>
      <c r="D47" s="85" t="s">
        <v>48</v>
      </c>
      <c r="E47" s="86"/>
      <c r="F47" s="25"/>
      <c r="G47" s="25"/>
      <c r="H47" s="25"/>
      <c r="L47" s="81"/>
      <c r="M47" s="82"/>
      <c r="N47" s="82"/>
    </row>
    <row r="48" spans="1:16" s="30" customFormat="1" ht="49.5" customHeight="1" x14ac:dyDescent="0.25">
      <c r="A48" s="92" t="s">
        <v>56</v>
      </c>
      <c r="B48" s="93"/>
      <c r="C48" s="93"/>
      <c r="D48" s="85" t="s">
        <v>48</v>
      </c>
      <c r="E48" s="86"/>
      <c r="F48" s="25"/>
      <c r="G48" s="25"/>
      <c r="H48" s="25"/>
      <c r="L48" s="81"/>
      <c r="M48" s="82"/>
      <c r="N48" s="82"/>
    </row>
    <row r="49" spans="1:16" s="30" customFormat="1" ht="57" customHeight="1" x14ac:dyDescent="0.25">
      <c r="A49" s="94" t="s">
        <v>57</v>
      </c>
      <c r="B49" s="95"/>
      <c r="C49" s="96"/>
      <c r="D49" s="85" t="s">
        <v>58</v>
      </c>
      <c r="E49" s="86"/>
      <c r="F49" s="25"/>
      <c r="G49" s="25"/>
      <c r="H49" s="25"/>
      <c r="L49" s="81"/>
      <c r="M49" s="82"/>
      <c r="N49" s="82"/>
    </row>
    <row r="50" spans="1:16" s="30" customFormat="1" ht="16.5" hidden="1" customHeight="1" x14ac:dyDescent="0.25">
      <c r="A50" s="97" t="s">
        <v>59</v>
      </c>
      <c r="B50" s="98"/>
      <c r="C50" s="99"/>
      <c r="D50" s="85"/>
      <c r="E50" s="86"/>
      <c r="F50" s="25"/>
      <c r="G50" s="25"/>
      <c r="H50" s="25"/>
      <c r="L50" s="81"/>
      <c r="M50" s="82"/>
      <c r="N50" s="82"/>
    </row>
    <row r="51" spans="1:16" s="30" customFormat="1" ht="33" customHeight="1" x14ac:dyDescent="0.25">
      <c r="A51" s="90" t="s">
        <v>60</v>
      </c>
      <c r="B51" s="91"/>
      <c r="C51" s="91"/>
      <c r="D51" s="85" t="s">
        <v>48</v>
      </c>
      <c r="E51" s="86"/>
      <c r="F51" s="25"/>
      <c r="G51" s="25"/>
      <c r="H51" s="25"/>
      <c r="L51" s="81"/>
      <c r="M51" s="82"/>
      <c r="N51" s="82"/>
    </row>
    <row r="52" spans="1:16" s="30" customFormat="1" ht="17.25" thickBot="1" x14ac:dyDescent="0.3">
      <c r="A52" s="100" t="s">
        <v>61</v>
      </c>
      <c r="B52" s="101"/>
      <c r="C52" s="101"/>
      <c r="D52" s="102" t="s">
        <v>62</v>
      </c>
      <c r="E52" s="103"/>
      <c r="F52" s="25"/>
      <c r="G52" s="25"/>
      <c r="H52" s="25"/>
      <c r="L52" s="81"/>
      <c r="M52" s="82"/>
      <c r="N52" s="82"/>
    </row>
    <row r="53" spans="1:16" s="30" customFormat="1" ht="17.25" thickBot="1" x14ac:dyDescent="0.3">
      <c r="A53" s="104" t="s">
        <v>63</v>
      </c>
      <c r="B53" s="105"/>
      <c r="C53" s="105"/>
      <c r="D53" s="106">
        <f>(E39-D61-D59)*'[1]% для расчета 2022'!J41/100</f>
        <v>183908.2441274641</v>
      </c>
      <c r="E53" s="107"/>
      <c r="F53" s="25"/>
      <c r="G53" s="25"/>
      <c r="H53" s="25"/>
      <c r="L53" s="81"/>
      <c r="M53" s="82"/>
      <c r="N53" s="82"/>
    </row>
    <row r="54" spans="1:16" s="30" customFormat="1" ht="16.5" customHeight="1" x14ac:dyDescent="0.25">
      <c r="A54" s="108" t="s">
        <v>64</v>
      </c>
      <c r="B54" s="109"/>
      <c r="C54" s="109"/>
      <c r="D54" s="110" t="s">
        <v>65</v>
      </c>
      <c r="E54" s="111"/>
      <c r="F54" s="25"/>
      <c r="G54" s="25"/>
      <c r="H54" s="25"/>
      <c r="L54" s="81"/>
      <c r="M54" s="82"/>
      <c r="N54" s="82"/>
    </row>
    <row r="55" spans="1:16" s="30" customFormat="1" ht="60.75" customHeight="1" x14ac:dyDescent="0.25">
      <c r="A55" s="83"/>
      <c r="B55" s="84"/>
      <c r="C55" s="84"/>
      <c r="D55" s="112"/>
      <c r="E55" s="113"/>
      <c r="F55" s="25"/>
      <c r="G55" s="25"/>
      <c r="H55" s="25"/>
      <c r="L55" s="81"/>
      <c r="M55" s="82"/>
      <c r="N55" s="82"/>
    </row>
    <row r="56" spans="1:16" s="30" customFormat="1" ht="39.75" customHeight="1" x14ac:dyDescent="0.25">
      <c r="A56" s="87" t="s">
        <v>66</v>
      </c>
      <c r="B56" s="88"/>
      <c r="C56" s="89"/>
      <c r="D56" s="85" t="s">
        <v>67</v>
      </c>
      <c r="E56" s="86"/>
      <c r="F56" s="25"/>
      <c r="G56" s="25"/>
      <c r="H56" s="25"/>
      <c r="L56" s="81"/>
      <c r="M56" s="82"/>
      <c r="N56" s="82"/>
    </row>
    <row r="57" spans="1:16" s="30" customFormat="1" ht="36.75" customHeight="1" x14ac:dyDescent="0.25">
      <c r="A57" s="114" t="s">
        <v>68</v>
      </c>
      <c r="B57" s="115"/>
      <c r="C57" s="115"/>
      <c r="D57" s="85" t="s">
        <v>67</v>
      </c>
      <c r="E57" s="86"/>
      <c r="F57" s="25"/>
      <c r="G57" s="25"/>
      <c r="H57" s="25"/>
      <c r="L57" s="81"/>
      <c r="M57" s="82"/>
      <c r="N57" s="82"/>
    </row>
    <row r="58" spans="1:16" s="30" customFormat="1" ht="23.25" customHeight="1" thickBot="1" x14ac:dyDescent="0.3">
      <c r="A58" s="116" t="s">
        <v>69</v>
      </c>
      <c r="B58" s="117"/>
      <c r="C58" s="117"/>
      <c r="D58" s="85" t="s">
        <v>67</v>
      </c>
      <c r="E58" s="86"/>
      <c r="F58" s="25"/>
      <c r="G58" s="25"/>
      <c r="H58" s="25"/>
      <c r="L58" s="81"/>
      <c r="M58" s="82"/>
      <c r="N58" s="82"/>
    </row>
    <row r="59" spans="1:16" s="30" customFormat="1" ht="22.5" customHeight="1" thickBot="1" x14ac:dyDescent="0.3">
      <c r="A59" s="118" t="s">
        <v>70</v>
      </c>
      <c r="B59" s="119"/>
      <c r="C59" s="119"/>
      <c r="D59" s="106">
        <v>45213.86</v>
      </c>
      <c r="E59" s="107"/>
      <c r="F59" s="25"/>
      <c r="G59" s="25"/>
      <c r="H59" s="25"/>
      <c r="L59" s="81"/>
      <c r="M59" s="82"/>
      <c r="N59" s="82"/>
    </row>
    <row r="60" spans="1:16" s="30" customFormat="1" ht="53.25" customHeight="1" thickBot="1" x14ac:dyDescent="0.3">
      <c r="A60" s="108" t="s">
        <v>71</v>
      </c>
      <c r="B60" s="109"/>
      <c r="C60" s="109"/>
      <c r="D60" s="120" t="s">
        <v>72</v>
      </c>
      <c r="E60" s="121"/>
      <c r="F60" s="25"/>
      <c r="G60" s="25"/>
      <c r="H60" s="25"/>
      <c r="L60" s="81"/>
      <c r="M60" s="82"/>
      <c r="N60" s="82"/>
    </row>
    <row r="61" spans="1:16" ht="17.25" thickBot="1" x14ac:dyDescent="0.35">
      <c r="A61" s="122" t="s">
        <v>73</v>
      </c>
      <c r="B61" s="123"/>
      <c r="C61" s="123"/>
      <c r="D61" s="124">
        <f>D62+D63</f>
        <v>57650.7</v>
      </c>
      <c r="E61" s="125"/>
      <c r="I61" s="2"/>
      <c r="J61" s="2"/>
      <c r="K61" s="2"/>
      <c r="L61" s="126"/>
      <c r="M61" s="127"/>
      <c r="N61" s="127"/>
      <c r="O61" s="2"/>
      <c r="P61" s="2"/>
    </row>
    <row r="62" spans="1:16" s="30" customFormat="1" ht="39.75" customHeight="1" x14ac:dyDescent="0.25">
      <c r="A62" s="83" t="s">
        <v>74</v>
      </c>
      <c r="B62" s="84"/>
      <c r="C62" s="84"/>
      <c r="D62" s="128">
        <f>(C24+C25+C26+C23)*1.8%</f>
        <v>13837.679352000003</v>
      </c>
      <c r="E62" s="129" t="s">
        <v>75</v>
      </c>
      <c r="F62" s="25"/>
      <c r="G62" s="25"/>
      <c r="H62" s="25"/>
      <c r="L62" s="81"/>
      <c r="M62" s="82"/>
      <c r="N62" s="82"/>
    </row>
    <row r="63" spans="1:16" s="30" customFormat="1" ht="83.25" customHeight="1" thickBot="1" x14ac:dyDescent="0.3">
      <c r="A63" s="130" t="s">
        <v>76</v>
      </c>
      <c r="B63" s="131"/>
      <c r="C63" s="131"/>
      <c r="D63" s="132">
        <f>B26-D62</f>
        <v>43813.020647999991</v>
      </c>
      <c r="E63" s="133" t="s">
        <v>77</v>
      </c>
      <c r="F63" s="25"/>
      <c r="G63" s="25" t="s">
        <v>15</v>
      </c>
      <c r="H63" s="25"/>
      <c r="L63" s="81"/>
      <c r="M63" s="82"/>
      <c r="N63" s="82"/>
    </row>
    <row r="64" spans="1:16" s="30" customFormat="1" x14ac:dyDescent="0.25">
      <c r="A64" s="42"/>
      <c r="B64" s="42"/>
      <c r="C64" s="25"/>
      <c r="D64" s="25"/>
      <c r="E64" s="25"/>
      <c r="F64" s="25"/>
      <c r="G64" s="25"/>
      <c r="H64" s="25"/>
      <c r="I64" s="27"/>
      <c r="J64" s="27"/>
      <c r="K64" s="27"/>
      <c r="L64" s="28"/>
      <c r="M64" s="29"/>
      <c r="N64" s="29"/>
      <c r="O64" s="27"/>
      <c r="P64" s="27"/>
    </row>
    <row r="65" spans="1:16" s="30" customFormat="1" x14ac:dyDescent="0.25">
      <c r="A65" s="134" t="s">
        <v>78</v>
      </c>
      <c r="B65" s="134"/>
      <c r="C65" s="134"/>
      <c r="D65" s="134"/>
      <c r="E65" s="134"/>
      <c r="F65" s="134"/>
      <c r="G65" s="25"/>
      <c r="H65" s="25"/>
      <c r="I65" s="26"/>
      <c r="J65" s="27"/>
      <c r="K65" s="27"/>
      <c r="L65" s="28"/>
      <c r="M65" s="29"/>
      <c r="N65" s="29"/>
      <c r="O65" s="27"/>
      <c r="P65" s="27"/>
    </row>
    <row r="66" spans="1:16" s="30" customFormat="1" ht="17.25" thickBot="1" x14ac:dyDescent="0.3">
      <c r="A66" s="135"/>
      <c r="B66" s="135"/>
      <c r="C66" s="135"/>
      <c r="D66" s="135"/>
      <c r="E66" s="135"/>
      <c r="F66" s="135"/>
      <c r="G66" s="25"/>
      <c r="H66" s="25"/>
      <c r="I66" s="26"/>
      <c r="J66" s="27"/>
      <c r="K66" s="27"/>
      <c r="L66" s="28"/>
      <c r="M66" s="29"/>
      <c r="N66" s="29"/>
      <c r="O66" s="27"/>
      <c r="P66" s="27"/>
    </row>
    <row r="67" spans="1:16" s="30" customFormat="1" ht="33.75" thickBot="1" x14ac:dyDescent="0.3">
      <c r="A67" s="136" t="s">
        <v>79</v>
      </c>
      <c r="B67" s="137"/>
      <c r="C67" s="52" t="s">
        <v>80</v>
      </c>
      <c r="D67" s="52" t="s">
        <v>81</v>
      </c>
      <c r="E67" s="138" t="s">
        <v>82</v>
      </c>
      <c r="F67" s="135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 ht="32.25" customHeight="1" x14ac:dyDescent="0.25">
      <c r="A68" s="139" t="s">
        <v>83</v>
      </c>
      <c r="B68" s="140"/>
      <c r="C68" s="141" t="s">
        <v>84</v>
      </c>
      <c r="D68" s="142">
        <v>41000</v>
      </c>
      <c r="E68" s="141" t="s">
        <v>85</v>
      </c>
      <c r="F68" s="135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32.25" customHeight="1" x14ac:dyDescent="0.25">
      <c r="A69" s="139" t="s">
        <v>86</v>
      </c>
      <c r="B69" s="140"/>
      <c r="C69" s="141" t="s">
        <v>87</v>
      </c>
      <c r="D69" s="142">
        <v>3955.12</v>
      </c>
      <c r="E69" s="141" t="s">
        <v>88</v>
      </c>
      <c r="F69" s="135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 ht="32.25" customHeight="1" x14ac:dyDescent="0.25">
      <c r="A70" s="139" t="s">
        <v>89</v>
      </c>
      <c r="B70" s="140"/>
      <c r="C70" s="141" t="s">
        <v>90</v>
      </c>
      <c r="D70" s="142">
        <v>56433.85</v>
      </c>
      <c r="E70" s="141" t="s">
        <v>91</v>
      </c>
      <c r="F70" s="135"/>
      <c r="G70" s="25"/>
      <c r="H70" s="25"/>
      <c r="I70" s="26"/>
      <c r="J70" s="27"/>
      <c r="K70" s="27"/>
      <c r="L70" s="28"/>
      <c r="M70" s="29"/>
      <c r="N70" s="29"/>
      <c r="O70" s="27"/>
      <c r="P70" s="27"/>
    </row>
    <row r="71" spans="1:16" s="30" customFormat="1" ht="32.25" customHeight="1" thickBot="1" x14ac:dyDescent="0.3">
      <c r="A71" s="139" t="s">
        <v>92</v>
      </c>
      <c r="B71" s="140"/>
      <c r="C71" s="141" t="s">
        <v>93</v>
      </c>
      <c r="D71" s="142">
        <v>4201.17</v>
      </c>
      <c r="E71" s="141" t="s">
        <v>88</v>
      </c>
      <c r="F71" s="135"/>
      <c r="G71" s="25"/>
      <c r="H71" s="25"/>
      <c r="I71" s="26"/>
      <c r="J71" s="27"/>
      <c r="K71" s="27"/>
      <c r="L71" s="28"/>
      <c r="M71" s="29"/>
      <c r="N71" s="29"/>
      <c r="O71" s="27"/>
      <c r="P71" s="27"/>
    </row>
    <row r="72" spans="1:16" s="30" customFormat="1" ht="17.25" thickBot="1" x14ac:dyDescent="0.3">
      <c r="A72" s="143" t="s">
        <v>42</v>
      </c>
      <c r="B72" s="144"/>
      <c r="C72" s="145"/>
      <c r="D72" s="146">
        <f>SUM(D68:D71)</f>
        <v>105590.14</v>
      </c>
      <c r="E72" s="138"/>
      <c r="F72" s="135"/>
      <c r="G72" s="25"/>
      <c r="H72" s="25"/>
      <c r="I72" s="26"/>
      <c r="J72" s="27"/>
      <c r="K72" s="27"/>
      <c r="L72" s="28"/>
      <c r="M72" s="29"/>
      <c r="N72" s="29"/>
      <c r="O72" s="27"/>
      <c r="P72" s="27"/>
    </row>
    <row r="73" spans="1:16" s="30" customFormat="1" x14ac:dyDescent="0.25">
      <c r="A73" s="135"/>
      <c r="B73" s="135"/>
      <c r="C73" s="135"/>
      <c r="D73" s="135"/>
      <c r="E73" s="135"/>
      <c r="F73" s="135"/>
      <c r="G73" s="25"/>
      <c r="H73" s="25"/>
      <c r="I73" s="26"/>
      <c r="J73" s="27"/>
      <c r="K73" s="27"/>
      <c r="L73" s="28"/>
      <c r="M73" s="29"/>
      <c r="N73" s="29"/>
      <c r="O73" s="27"/>
      <c r="P73" s="27"/>
    </row>
    <row r="74" spans="1:16" s="30" customFormat="1" x14ac:dyDescent="0.25">
      <c r="A74" s="25"/>
      <c r="B74" s="25"/>
      <c r="C74" s="25"/>
      <c r="D74" s="25"/>
      <c r="E74" s="25"/>
      <c r="F74" s="25"/>
      <c r="G74" s="25"/>
      <c r="H74" s="25"/>
      <c r="I74" s="26"/>
      <c r="J74" s="27"/>
      <c r="K74" s="27"/>
      <c r="L74" s="28"/>
      <c r="M74" s="29"/>
      <c r="N74" s="29"/>
      <c r="O74" s="27"/>
      <c r="P74" s="27"/>
    </row>
    <row r="75" spans="1:16" s="30" customFormat="1" hidden="1" x14ac:dyDescent="0.25">
      <c r="A75" s="134" t="s">
        <v>94</v>
      </c>
      <c r="B75" s="134"/>
      <c r="C75" s="134"/>
      <c r="D75" s="134"/>
      <c r="E75" s="134"/>
      <c r="F75" s="134"/>
      <c r="G75" s="25"/>
      <c r="H75" s="25"/>
      <c r="I75" s="26"/>
      <c r="J75" s="27"/>
      <c r="K75" s="27"/>
      <c r="L75" s="28"/>
      <c r="M75" s="29"/>
      <c r="N75" s="29"/>
      <c r="O75" s="27"/>
      <c r="P75" s="27"/>
    </row>
    <row r="76" spans="1:16" s="30" customFormat="1" hidden="1" x14ac:dyDescent="0.25">
      <c r="A76" s="25"/>
      <c r="B76" s="25"/>
      <c r="C76" s="25"/>
      <c r="D76" s="25"/>
      <c r="E76" s="25"/>
      <c r="F76" s="25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 ht="33.75" hidden="1" thickBot="1" x14ac:dyDescent="0.3">
      <c r="A77" s="147" t="s">
        <v>79</v>
      </c>
      <c r="B77" s="148"/>
      <c r="C77" s="52" t="s">
        <v>80</v>
      </c>
      <c r="D77" s="52" t="s">
        <v>81</v>
      </c>
      <c r="E77" s="149" t="s">
        <v>82</v>
      </c>
      <c r="F77" s="150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 ht="17.25" hidden="1" thickBot="1" x14ac:dyDescent="0.3">
      <c r="A78" s="151" t="s">
        <v>95</v>
      </c>
      <c r="B78" s="152"/>
      <c r="C78" s="153" t="s">
        <v>96</v>
      </c>
      <c r="D78" s="154">
        <v>0</v>
      </c>
      <c r="E78" s="155" t="s">
        <v>97</v>
      </c>
      <c r="F78" s="156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50" customFormat="1" ht="17.25" hidden="1" thickBot="1" x14ac:dyDescent="0.3">
      <c r="A79" s="157" t="s">
        <v>42</v>
      </c>
      <c r="B79" s="158"/>
      <c r="C79" s="145"/>
      <c r="D79" s="159">
        <v>0</v>
      </c>
      <c r="E79" s="149"/>
      <c r="F79" s="150"/>
      <c r="G79" s="45"/>
      <c r="H79" s="45"/>
      <c r="I79" s="46"/>
      <c r="J79" s="47"/>
      <c r="K79" s="47"/>
      <c r="L79" s="48"/>
      <c r="M79" s="49"/>
      <c r="N79" s="49"/>
      <c r="O79" s="47"/>
      <c r="P79" s="47"/>
    </row>
    <row r="80" spans="1:16" s="30" customFormat="1" hidden="1" x14ac:dyDescent="0.25">
      <c r="A80" s="25"/>
      <c r="B80" s="160"/>
      <c r="C80" s="160"/>
      <c r="D80" s="161"/>
      <c r="E80" s="25"/>
      <c r="F80" s="25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30" customFormat="1" hidden="1" x14ac:dyDescent="0.25">
      <c r="A81" s="25"/>
      <c r="B81" s="25"/>
      <c r="C81" s="25"/>
      <c r="D81" s="161"/>
      <c r="E81" s="25"/>
      <c r="F81" s="25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 x14ac:dyDescent="0.25">
      <c r="A82" s="134" t="s">
        <v>98</v>
      </c>
      <c r="B82" s="134"/>
      <c r="C82" s="134"/>
      <c r="D82" s="134"/>
      <c r="E82" s="134"/>
      <c r="F82" s="134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 x14ac:dyDescent="0.25">
      <c r="A83" s="25"/>
      <c r="B83" s="25"/>
      <c r="C83" s="25"/>
      <c r="D83" s="25"/>
      <c r="E83" s="25" t="s">
        <v>81</v>
      </c>
      <c r="F83" s="25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 x14ac:dyDescent="0.25">
      <c r="A84" s="44" t="s">
        <v>99</v>
      </c>
      <c r="B84" s="44"/>
      <c r="C84" s="25"/>
      <c r="D84" s="25"/>
      <c r="E84" s="25"/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 x14ac:dyDescent="0.25">
      <c r="A85" s="44" t="s">
        <v>100</v>
      </c>
      <c r="B85" s="44"/>
      <c r="C85" s="25"/>
      <c r="D85" s="25"/>
      <c r="E85" s="43">
        <f>D63</f>
        <v>43813.020647999991</v>
      </c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x14ac:dyDescent="0.25">
      <c r="A86" s="162" t="s">
        <v>101</v>
      </c>
      <c r="B86" s="162"/>
      <c r="C86" s="25"/>
      <c r="D86" s="25"/>
      <c r="E86" s="43">
        <f>C33*0.1</f>
        <v>775.55200000000013</v>
      </c>
      <c r="F86" s="2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 x14ac:dyDescent="0.25">
      <c r="A87" s="25"/>
      <c r="B87" s="25"/>
      <c r="C87" s="25"/>
      <c r="D87" s="25"/>
      <c r="E87" s="25"/>
      <c r="F87" s="25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 x14ac:dyDescent="0.25">
      <c r="A88" s="25"/>
      <c r="B88" s="25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x14ac:dyDescent="0.25">
      <c r="A89" s="25"/>
      <c r="B89" s="25"/>
      <c r="C89" s="25"/>
      <c r="D89" s="25"/>
      <c r="E89" s="25"/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x14ac:dyDescent="0.25">
      <c r="A90" s="44" t="s">
        <v>102</v>
      </c>
      <c r="B90" s="44"/>
      <c r="C90" s="44"/>
      <c r="E90" s="25"/>
      <c r="F90" s="25" t="s">
        <v>103</v>
      </c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x14ac:dyDescent="0.25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 x14ac:dyDescent="0.25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x14ac:dyDescent="0.25">
      <c r="A93" s="25"/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x14ac:dyDescent="0.25">
      <c r="A94" s="25" t="s">
        <v>104</v>
      </c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x14ac:dyDescent="0.25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x14ac:dyDescent="0.25">
      <c r="A96" s="25"/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 t="s">
        <v>105</v>
      </c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 x14ac:dyDescent="0.25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 x14ac:dyDescent="0.25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 x14ac:dyDescent="0.25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 x14ac:dyDescent="0.25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 x14ac:dyDescent="0.25">
      <c r="I165" s="27"/>
      <c r="J165" s="27"/>
      <c r="K165" s="27"/>
      <c r="L165" s="28"/>
      <c r="M165" s="29"/>
      <c r="N165" s="29"/>
      <c r="O165" s="27"/>
      <c r="P165" s="27"/>
    </row>
    <row r="166" spans="1:16" s="30" customFormat="1" x14ac:dyDescent="0.25">
      <c r="I166" s="27"/>
      <c r="J166" s="27"/>
      <c r="K166" s="27"/>
      <c r="L166" s="28"/>
      <c r="M166" s="29"/>
      <c r="N166" s="29"/>
      <c r="O166" s="27"/>
      <c r="P166" s="27"/>
    </row>
    <row r="167" spans="1:16" s="30" customFormat="1" x14ac:dyDescent="0.25">
      <c r="I167" s="27"/>
      <c r="J167" s="27"/>
      <c r="K167" s="27"/>
      <c r="L167" s="28"/>
      <c r="M167" s="29"/>
      <c r="N167" s="29"/>
      <c r="O167" s="27"/>
      <c r="P167" s="27"/>
    </row>
    <row r="168" spans="1:16" s="30" customFormat="1" x14ac:dyDescent="0.25">
      <c r="I168" s="27"/>
      <c r="J168" s="27"/>
      <c r="K168" s="27"/>
      <c r="L168" s="28"/>
      <c r="M168" s="29"/>
      <c r="N168" s="29"/>
      <c r="O168" s="27"/>
      <c r="P168" s="27"/>
    </row>
    <row r="169" spans="1:16" s="30" customFormat="1" x14ac:dyDescent="0.25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 x14ac:dyDescent="0.25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 x14ac:dyDescent="0.25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 x14ac:dyDescent="0.25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 x14ac:dyDescent="0.25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 x14ac:dyDescent="0.25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 x14ac:dyDescent="0.25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 x14ac:dyDescent="0.25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 x14ac:dyDescent="0.25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 x14ac:dyDescent="0.25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 x14ac:dyDescent="0.25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 x14ac:dyDescent="0.25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 x14ac:dyDescent="0.25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 x14ac:dyDescent="0.25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 x14ac:dyDescent="0.25">
      <c r="I437" s="27"/>
      <c r="J437" s="27"/>
      <c r="K437" s="27"/>
      <c r="L437" s="28"/>
      <c r="M437" s="29"/>
      <c r="N437" s="29"/>
      <c r="O437" s="27"/>
      <c r="P437" s="27"/>
    </row>
  </sheetData>
  <mergeCells count="68">
    <mergeCell ref="B80:C80"/>
    <mergeCell ref="A82:F82"/>
    <mergeCell ref="A84:B84"/>
    <mergeCell ref="A85:B85"/>
    <mergeCell ref="A90:C90"/>
    <mergeCell ref="A70:B70"/>
    <mergeCell ref="A71:B71"/>
    <mergeCell ref="A75:F75"/>
    <mergeCell ref="A77:B77"/>
    <mergeCell ref="E77:F77"/>
    <mergeCell ref="A79:B79"/>
    <mergeCell ref="E79:F79"/>
    <mergeCell ref="A62:C62"/>
    <mergeCell ref="A63:C63"/>
    <mergeCell ref="A65:F65"/>
    <mergeCell ref="A67:B67"/>
    <mergeCell ref="A68:B68"/>
    <mergeCell ref="A69:B69"/>
    <mergeCell ref="A59:C59"/>
    <mergeCell ref="D59:E59"/>
    <mergeCell ref="A60:C60"/>
    <mergeCell ref="D60:E60"/>
    <mergeCell ref="A61:C61"/>
    <mergeCell ref="D61:E61"/>
    <mergeCell ref="A56:C56"/>
    <mergeCell ref="D56:E56"/>
    <mergeCell ref="A57:C57"/>
    <mergeCell ref="D57:E57"/>
    <mergeCell ref="A58:C58"/>
    <mergeCell ref="D58:E58"/>
    <mergeCell ref="A52:C52"/>
    <mergeCell ref="D52:E52"/>
    <mergeCell ref="A53:C53"/>
    <mergeCell ref="D53:E53"/>
    <mergeCell ref="A54:C55"/>
    <mergeCell ref="D54:E55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29:G29"/>
    <mergeCell ref="A35:G35"/>
    <mergeCell ref="A37:E37"/>
    <mergeCell ref="A41:C41"/>
    <mergeCell ref="D41:E41"/>
    <mergeCell ref="A42:C42"/>
    <mergeCell ref="D42:E42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Нижег 37_33А</vt:lpstr>
      <vt:lpstr>'Нижег 37_33А'!Область_печати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2024-03-22T11:15:21Z</dcterms:created>
  <dcterms:modified xsi:type="dcterms:W3CDTF">2024-03-22T11:15:45Z</dcterms:modified>
</cp:coreProperties>
</file>